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15" activeTab="3"/>
  </bookViews>
  <sheets>
    <sheet name="IncomeStm" sheetId="1" r:id="rId1"/>
    <sheet name="BSht" sheetId="2" r:id="rId2"/>
    <sheet name="Cashflows" sheetId="3" r:id="rId3"/>
    <sheet name="EquityStm" sheetId="4" r:id="rId4"/>
  </sheets>
  <definedNames/>
  <calcPr fullCalcOnLoad="1"/>
</workbook>
</file>

<file path=xl/sharedStrings.xml><?xml version="1.0" encoding="utf-8"?>
<sst xmlns="http://schemas.openxmlformats.org/spreadsheetml/2006/main" count="166" uniqueCount="121">
  <si>
    <t>Property, plant &amp; equipment</t>
  </si>
  <si>
    <t>Current assets</t>
  </si>
  <si>
    <t>Inventory</t>
  </si>
  <si>
    <t>Receivables</t>
  </si>
  <si>
    <t>Cash &amp; Bank balances</t>
  </si>
  <si>
    <t>Current liabilities</t>
  </si>
  <si>
    <t>Payables</t>
  </si>
  <si>
    <t>Net current assets</t>
  </si>
  <si>
    <t>Share capital</t>
  </si>
  <si>
    <t>Retained earnings</t>
  </si>
  <si>
    <t>Total</t>
  </si>
  <si>
    <t>Cash flows statements</t>
  </si>
  <si>
    <t>Profit before taxation</t>
  </si>
  <si>
    <t>Adjustments</t>
  </si>
  <si>
    <t>Depreciation &amp; amortisation</t>
  </si>
  <si>
    <t>Interest income</t>
  </si>
  <si>
    <t>Interest expense</t>
  </si>
  <si>
    <t>(Increase) in inventory</t>
  </si>
  <si>
    <t>(Increase) in receivables</t>
  </si>
  <si>
    <t>Cash used in investing activities</t>
  </si>
  <si>
    <t>Additions of property, plant &amp; equipment</t>
  </si>
  <si>
    <t>Net increase in cash &amp; cash equivalent</t>
  </si>
  <si>
    <t>Cash &amp; cash equivalent brought forward</t>
  </si>
  <si>
    <t>Cash &amp; cash equivalent carried forward</t>
  </si>
  <si>
    <t>Revenue</t>
  </si>
  <si>
    <t>Other income</t>
  </si>
  <si>
    <t>Other investments</t>
  </si>
  <si>
    <t>CONSOLIDATED INCOME STATEMENT</t>
  </si>
  <si>
    <t>RM'000</t>
  </si>
  <si>
    <t>Individual Quarter</t>
  </si>
  <si>
    <t>Cumulative Quarter</t>
  </si>
  <si>
    <t>1.</t>
  </si>
  <si>
    <t>(a)</t>
  </si>
  <si>
    <t>(b)</t>
  </si>
  <si>
    <t xml:space="preserve">(c) </t>
  </si>
  <si>
    <t>2.</t>
  </si>
  <si>
    <t>(d)</t>
  </si>
  <si>
    <t>(e)</t>
  </si>
  <si>
    <t>(f)</t>
  </si>
  <si>
    <t>(g)</t>
  </si>
  <si>
    <t>(h)</t>
  </si>
  <si>
    <t>(i)</t>
  </si>
  <si>
    <t>(ii)</t>
  </si>
  <si>
    <t>(j)</t>
  </si>
  <si>
    <t>(k)</t>
  </si>
  <si>
    <t>(l)</t>
  </si>
  <si>
    <t>(iii)</t>
  </si>
  <si>
    <t>(m)</t>
  </si>
  <si>
    <t>3.</t>
  </si>
  <si>
    <t>Investment income</t>
  </si>
  <si>
    <t>Finance cost</t>
  </si>
  <si>
    <t>Depreciation and amortisation</t>
  </si>
  <si>
    <t>Profit/(Loss) before income tax, minority interests and extraordinary items</t>
  </si>
  <si>
    <t>Share of profits and losses of associated companies</t>
  </si>
  <si>
    <t>Income tax</t>
  </si>
  <si>
    <t>Profit/(Loss) after income tax before deducting minority interest</t>
  </si>
  <si>
    <t>Less minority interest</t>
  </si>
  <si>
    <t>Pre-acquisition profit/(loss), if applicable</t>
  </si>
  <si>
    <t>Net profit/(loss) from ordinary activities attributable to members of the company</t>
  </si>
  <si>
    <t>Extraordinary items</t>
  </si>
  <si>
    <t>Extraordinary items attributable to members of the company</t>
  </si>
  <si>
    <t>Net profit/(loss) attributable to members of the company</t>
  </si>
  <si>
    <t>Earnings per share based on 2(m) above after deducting any provision for preference dividends, if any</t>
  </si>
  <si>
    <t>NA</t>
  </si>
  <si>
    <t>Basic (Sen)</t>
  </si>
  <si>
    <t>Diluted (Sen)</t>
  </si>
  <si>
    <t xml:space="preserve">NOTE: </t>
  </si>
  <si>
    <t>CONSOLIDATED BALANCE SHEET</t>
  </si>
  <si>
    <t>NOTE:</t>
  </si>
  <si>
    <t>Tax liabilities</t>
  </si>
  <si>
    <t>Retained profits</t>
  </si>
  <si>
    <t>Balance at 1 January 2005</t>
  </si>
  <si>
    <t>CAN-ONE BERHAD</t>
  </si>
  <si>
    <t>(Company No. 638899-K)</t>
  </si>
  <si>
    <t>Borrowings</t>
  </si>
  <si>
    <t>Long term borrowings</t>
  </si>
  <si>
    <t>Deferred tax liabilities</t>
  </si>
  <si>
    <t>Issue of shares to acquire Aik Joo Can Factory Sdn Bhd</t>
  </si>
  <si>
    <t>Profit/(Loss) before finance cost, depreciation and amortisation, exceptional items, income tax, minority interest and exceptional items</t>
  </si>
  <si>
    <t>Negative goodwill</t>
  </si>
  <si>
    <t>Inventories</t>
  </si>
  <si>
    <t>Purchase consideration satisfied by cash</t>
  </si>
  <si>
    <t>Cash and cash equivalent acquired</t>
  </si>
  <si>
    <t>Cash and cash equivalent</t>
  </si>
  <si>
    <t>Acquisition of subsidiary, net of cash acquired</t>
  </si>
  <si>
    <t>Cash used in financing activities</t>
  </si>
  <si>
    <t>Interest received</t>
  </si>
  <si>
    <t>Interest paid</t>
  </si>
  <si>
    <t>Tax paid</t>
  </si>
  <si>
    <t>Repayment of hire purchase and term loans</t>
  </si>
  <si>
    <t>Negative goodwill recognised</t>
  </si>
  <si>
    <t>Profit for the period</t>
  </si>
  <si>
    <t>Impact of applying merger accounting on the acquisition of Aik Joo Can Factory Sdn Bhd</t>
  </si>
  <si>
    <t>Cash used in operations</t>
  </si>
  <si>
    <t>Cash used in operating activities</t>
  </si>
  <si>
    <t>Cash flow from financing activities</t>
  </si>
  <si>
    <t>Cash flow from investing activities</t>
  </si>
  <si>
    <t>CONSOLIDATED CASH FLOWS STATEMENT</t>
  </si>
  <si>
    <t>CONSOLIDATED STATEMENT OF CHANGES IN EQUITY</t>
  </si>
  <si>
    <t>Increase in bankers acceptances</t>
  </si>
  <si>
    <t>Allowance for doubtful debts</t>
  </si>
  <si>
    <t>Current year quarter ended 30/09/2005</t>
  </si>
  <si>
    <t>Current year to date ended 30/09/2005</t>
  </si>
  <si>
    <t>Proceeds from public issue</t>
  </si>
  <si>
    <t>Share issue expenses</t>
  </si>
  <si>
    <t>As at current quarter ended 30/09/2005</t>
  </si>
  <si>
    <t>Share premium</t>
  </si>
  <si>
    <t>Public Issue</t>
  </si>
  <si>
    <t>Balance at 30 September 2005</t>
  </si>
  <si>
    <t>(Decrease) in payables</t>
  </si>
  <si>
    <t>#Effect of acquisition of subsidiaries:</t>
  </si>
  <si>
    <t>Acquisition of subsidiaries, net of cash acquired#</t>
  </si>
  <si>
    <t>The figures have not been audited.  (Financial year ending 31 December 2005)</t>
  </si>
  <si>
    <t xml:space="preserve">Quarterly report on consolidated results for the third quarter ended 30 September 2005. </t>
  </si>
  <si>
    <t xml:space="preserve">There are no comparative figures as this is the first year the Group presents its quarterly financial </t>
  </si>
  <si>
    <t>statements.</t>
  </si>
  <si>
    <t>The notes to the quarterly financial statements form an integral part of these financial statements.</t>
  </si>
  <si>
    <t xml:space="preserve">There are no comparative figures as this is the first year the Group presents its quarterly </t>
  </si>
  <si>
    <t>financial statements.</t>
  </si>
  <si>
    <t xml:space="preserve">The notes to the quarterly financial statements form an integral part of these financial </t>
  </si>
  <si>
    <t>There are no comparative figures as this is the first year the Group presents its quarterly financial statements.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</si>
</sst>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-* #,##0.00_-;\(#,##0.00\);_-* &quot;-&quot;??_-;_-@_-"/>
    <numFmt numFmtId="179" formatCode="_-* #,##0.0_-;\(#,##0.0\);_-* &quot;-&quot;??_-;_-@_-"/>
    <numFmt numFmtId="180" formatCode="_-* #,##0_-;\(#,##0\);_-* &quot;-&quot;??_-;_-@_-"/>
    <numFmt numFmtId="181" formatCode="0.0"/>
    <numFmt numFmtId="182" formatCode="_-* #,##0.000_-;\(#,##0.000\);_-* &quot;-&quot;??_-;_-@_-"/>
    <numFmt numFmtId="183" formatCode="_-* #,##0.0000_-;\(#,##0.0000\);_-* &quot;-&quot;??_-;_-@_-"/>
  </numFmts>
  <fonts count="4">
    <font>
      <sz val="10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 quotePrefix="1">
      <alignment vertical="top"/>
      <protection hidden="1"/>
    </xf>
    <xf numFmtId="180" fontId="1" fillId="0" borderId="0" xfId="15" applyNumberFormat="1" applyFont="1" applyAlignment="1" applyProtection="1">
      <alignment vertical="top"/>
      <protection hidden="1"/>
    </xf>
    <xf numFmtId="180" fontId="1" fillId="0" borderId="1" xfId="15" applyNumberFormat="1" applyFont="1" applyBorder="1" applyAlignment="1" applyProtection="1">
      <alignment vertical="top"/>
      <protection hidden="1"/>
    </xf>
    <xf numFmtId="180" fontId="1" fillId="0" borderId="2" xfId="15" applyNumberFormat="1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180" fontId="1" fillId="0" borderId="0" xfId="15" applyNumberFormat="1" applyFont="1" applyAlignment="1" applyProtection="1">
      <alignment/>
      <protection hidden="1"/>
    </xf>
    <xf numFmtId="0" fontId="1" fillId="0" borderId="0" xfId="0" applyFont="1" applyAlignment="1" applyProtection="1">
      <alignment wrapText="1"/>
      <protection hidden="1"/>
    </xf>
    <xf numFmtId="178" fontId="1" fillId="0" borderId="0" xfId="15" applyFont="1" applyAlignment="1" applyProtection="1">
      <alignment/>
      <protection hidden="1"/>
    </xf>
    <xf numFmtId="178" fontId="3" fillId="0" borderId="0" xfId="15" applyFont="1" applyAlignment="1" applyProtection="1">
      <alignment/>
      <protection hidden="1"/>
    </xf>
    <xf numFmtId="180" fontId="1" fillId="0" borderId="0" xfId="15" applyNumberFormat="1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180" fontId="1" fillId="0" borderId="3" xfId="0" applyNumberFormat="1" applyFont="1" applyBorder="1" applyAlignment="1" applyProtection="1">
      <alignment vertical="top"/>
      <protection hidden="1"/>
    </xf>
    <xf numFmtId="180" fontId="1" fillId="0" borderId="4" xfId="15" applyNumberFormat="1" applyFont="1" applyBorder="1" applyAlignment="1" applyProtection="1">
      <alignment vertical="top"/>
      <protection hidden="1"/>
    </xf>
    <xf numFmtId="180" fontId="1" fillId="0" borderId="5" xfId="15" applyNumberFormat="1" applyFont="1" applyBorder="1" applyAlignment="1" applyProtection="1">
      <alignment vertical="top"/>
      <protection hidden="1"/>
    </xf>
    <xf numFmtId="180" fontId="1" fillId="0" borderId="6" xfId="15" applyNumberFormat="1" applyFont="1" applyBorder="1" applyAlignment="1" applyProtection="1">
      <alignment vertical="top"/>
      <protection hidden="1"/>
    </xf>
    <xf numFmtId="180" fontId="1" fillId="0" borderId="7" xfId="15" applyNumberFormat="1" applyFont="1" applyBorder="1" applyAlignment="1" applyProtection="1">
      <alignment vertical="top"/>
      <protection hidden="1"/>
    </xf>
    <xf numFmtId="180" fontId="1" fillId="0" borderId="3" xfId="15" applyNumberFormat="1" applyFont="1" applyBorder="1" applyAlignment="1" applyProtection="1">
      <alignment vertical="top"/>
      <protection hidden="1"/>
    </xf>
    <xf numFmtId="180" fontId="1" fillId="0" borderId="0" xfId="0" applyNumberFormat="1" applyFont="1" applyAlignment="1" applyProtection="1">
      <alignment vertical="top"/>
      <protection hidden="1"/>
    </xf>
    <xf numFmtId="2" fontId="1" fillId="0" borderId="0" xfId="0" applyNumberFormat="1" applyFont="1" applyFill="1" applyBorder="1" applyAlignment="1" applyProtection="1">
      <alignment vertical="top"/>
      <protection hidden="1"/>
    </xf>
    <xf numFmtId="183" fontId="1" fillId="0" borderId="0" xfId="0" applyNumberFormat="1" applyFont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right" vertical="top"/>
      <protection hidden="1"/>
    </xf>
    <xf numFmtId="180" fontId="1" fillId="0" borderId="1" xfId="15" applyNumberFormat="1" applyFont="1" applyBorder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180" fontId="1" fillId="0" borderId="0" xfId="15" applyNumberFormat="1" applyFont="1" applyAlignment="1" applyProtection="1">
      <alignment horizontal="right"/>
      <protection hidden="1"/>
    </xf>
    <xf numFmtId="180" fontId="1" fillId="0" borderId="0" xfId="15" applyNumberFormat="1" applyFont="1" applyAlignment="1" applyProtection="1" quotePrefix="1">
      <alignment horizontal="right"/>
      <protection hidden="1"/>
    </xf>
    <xf numFmtId="178" fontId="1" fillId="0" borderId="0" xfId="15" applyFont="1" applyAlignment="1" applyProtection="1">
      <alignment horizontal="right"/>
      <protection hidden="1"/>
    </xf>
    <xf numFmtId="180" fontId="1" fillId="0" borderId="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D49" sqref="D49"/>
    </sheetView>
  </sheetViews>
  <sheetFormatPr defaultColWidth="9.33203125" defaultRowHeight="12.75"/>
  <cols>
    <col min="1" max="3" width="4.83203125" style="2" customWidth="1"/>
    <col min="4" max="4" width="47.66015625" style="2" customWidth="1"/>
    <col min="5" max="5" width="3.83203125" style="2" customWidth="1"/>
    <col min="6" max="6" width="14.5" style="2" customWidth="1"/>
    <col min="7" max="7" width="4.5" style="2" customWidth="1"/>
    <col min="8" max="8" width="14.5" style="2" customWidth="1"/>
    <col min="9" max="9" width="3.83203125" style="2" customWidth="1"/>
    <col min="10" max="10" width="10.16015625" style="2" bestFit="1" customWidth="1"/>
    <col min="11" max="16384" width="9.33203125" style="2" customWidth="1"/>
  </cols>
  <sheetData>
    <row r="1" ht="15">
      <c r="A1" s="1" t="s">
        <v>72</v>
      </c>
    </row>
    <row r="2" ht="12.75">
      <c r="A2" s="2" t="s">
        <v>73</v>
      </c>
    </row>
    <row r="4" ht="12.75">
      <c r="A4" s="2" t="s">
        <v>113</v>
      </c>
    </row>
    <row r="5" ht="12.75">
      <c r="A5" s="2" t="s">
        <v>112</v>
      </c>
    </row>
    <row r="8" ht="12.75">
      <c r="A8" s="32" t="s">
        <v>27</v>
      </c>
    </row>
    <row r="9" ht="12.75">
      <c r="A9" s="32"/>
    </row>
    <row r="10" spans="4:8" ht="25.5">
      <c r="D10" s="3"/>
      <c r="E10" s="3"/>
      <c r="F10" s="30" t="s">
        <v>29</v>
      </c>
      <c r="H10" s="30" t="s">
        <v>30</v>
      </c>
    </row>
    <row r="11" spans="4:8" s="5" customFormat="1" ht="38.25">
      <c r="D11" s="6"/>
      <c r="E11" s="6"/>
      <c r="F11" s="30" t="s">
        <v>101</v>
      </c>
      <c r="H11" s="30" t="s">
        <v>102</v>
      </c>
    </row>
    <row r="12" spans="4:8" ht="12.75">
      <c r="D12" s="3"/>
      <c r="E12" s="3"/>
      <c r="F12" s="31" t="s">
        <v>28</v>
      </c>
      <c r="H12" s="31" t="s">
        <v>28</v>
      </c>
    </row>
    <row r="13" spans="4:5" s="7" customFormat="1" ht="12.75">
      <c r="D13" s="3"/>
      <c r="E13" s="3"/>
    </row>
    <row r="14" spans="1:11" s="7" customFormat="1" ht="12.75">
      <c r="A14" s="8" t="s">
        <v>31</v>
      </c>
      <c r="B14" s="7" t="s">
        <v>32</v>
      </c>
      <c r="D14" s="3" t="s">
        <v>24</v>
      </c>
      <c r="E14" s="3"/>
      <c r="F14" s="9">
        <v>37931</v>
      </c>
      <c r="G14" s="9"/>
      <c r="H14" s="9">
        <v>111612</v>
      </c>
      <c r="J14" s="25"/>
      <c r="K14" s="25"/>
    </row>
    <row r="15" spans="2:11" s="7" customFormat="1" ht="12.75">
      <c r="B15" s="7" t="s">
        <v>33</v>
      </c>
      <c r="D15" s="3" t="s">
        <v>49</v>
      </c>
      <c r="E15" s="3"/>
      <c r="F15" s="9">
        <v>0</v>
      </c>
      <c r="G15" s="9"/>
      <c r="H15" s="9">
        <v>0</v>
      </c>
      <c r="J15" s="25"/>
      <c r="K15" s="25"/>
    </row>
    <row r="16" spans="2:11" s="7" customFormat="1" ht="13.5" thickBot="1">
      <c r="B16" s="7" t="s">
        <v>34</v>
      </c>
      <c r="D16" s="3" t="s">
        <v>25</v>
      </c>
      <c r="E16" s="3"/>
      <c r="F16" s="10">
        <v>54</v>
      </c>
      <c r="G16" s="9"/>
      <c r="H16" s="10">
        <v>280</v>
      </c>
      <c r="J16" s="25"/>
      <c r="K16" s="25"/>
    </row>
    <row r="17" spans="4:11" s="7" customFormat="1" ht="13.5" thickTop="1">
      <c r="D17" s="3"/>
      <c r="E17" s="3"/>
      <c r="F17" s="9"/>
      <c r="G17" s="9"/>
      <c r="H17" s="9">
        <f>+F17</f>
        <v>0</v>
      </c>
      <c r="J17" s="25"/>
      <c r="K17" s="25"/>
    </row>
    <row r="18" spans="1:11" s="7" customFormat="1" ht="38.25">
      <c r="A18" s="8" t="s">
        <v>35</v>
      </c>
      <c r="B18" s="7" t="s">
        <v>32</v>
      </c>
      <c r="D18" s="3" t="s">
        <v>78</v>
      </c>
      <c r="E18" s="3"/>
      <c r="F18" s="9">
        <f>F22-SUM(F19:F21)</f>
        <v>6217</v>
      </c>
      <c r="G18" s="9"/>
      <c r="H18" s="9">
        <f>H22-SUM(H19:H21)</f>
        <v>17847</v>
      </c>
      <c r="J18" s="25"/>
      <c r="K18" s="25"/>
    </row>
    <row r="19" spans="2:11" s="7" customFormat="1" ht="12.75">
      <c r="B19" s="7" t="s">
        <v>33</v>
      </c>
      <c r="D19" s="3" t="s">
        <v>50</v>
      </c>
      <c r="E19" s="3"/>
      <c r="F19" s="9">
        <v>-764</v>
      </c>
      <c r="G19" s="9"/>
      <c r="H19" s="9">
        <v>-3052</v>
      </c>
      <c r="J19" s="25"/>
      <c r="K19" s="25"/>
    </row>
    <row r="20" spans="2:11" s="7" customFormat="1" ht="12.75">
      <c r="B20" s="7" t="s">
        <v>34</v>
      </c>
      <c r="D20" s="3" t="s">
        <v>51</v>
      </c>
      <c r="E20" s="3"/>
      <c r="F20" s="9">
        <v>-1204</v>
      </c>
      <c r="G20" s="9"/>
      <c r="H20" s="9">
        <v>-3427</v>
      </c>
      <c r="J20" s="25"/>
      <c r="K20" s="25"/>
    </row>
    <row r="21" spans="2:11" s="7" customFormat="1" ht="12.75">
      <c r="B21" s="7" t="s">
        <v>36</v>
      </c>
      <c r="D21" s="3" t="s">
        <v>90</v>
      </c>
      <c r="E21" s="3"/>
      <c r="F21" s="11">
        <v>0</v>
      </c>
      <c r="G21" s="9"/>
      <c r="H21" s="11">
        <v>97</v>
      </c>
      <c r="J21" s="25"/>
      <c r="K21" s="25"/>
    </row>
    <row r="22" spans="2:11" s="7" customFormat="1" ht="25.5">
      <c r="B22" s="7" t="s">
        <v>37</v>
      </c>
      <c r="D22" s="3" t="s">
        <v>52</v>
      </c>
      <c r="E22" s="3"/>
      <c r="F22" s="9">
        <v>4249</v>
      </c>
      <c r="G22" s="9"/>
      <c r="H22" s="9">
        <v>11465</v>
      </c>
      <c r="J22" s="25"/>
      <c r="K22" s="25"/>
    </row>
    <row r="23" spans="2:11" s="7" customFormat="1" ht="25.5">
      <c r="B23" s="7" t="s">
        <v>38</v>
      </c>
      <c r="D23" s="3" t="s">
        <v>53</v>
      </c>
      <c r="E23" s="3"/>
      <c r="F23" s="11">
        <v>0</v>
      </c>
      <c r="G23" s="9"/>
      <c r="H23" s="11">
        <f>+F23</f>
        <v>0</v>
      </c>
      <c r="J23" s="25"/>
      <c r="K23" s="25"/>
    </row>
    <row r="24" spans="2:11" s="7" customFormat="1" ht="25.5">
      <c r="B24" s="7" t="s">
        <v>39</v>
      </c>
      <c r="D24" s="3" t="s">
        <v>52</v>
      </c>
      <c r="E24" s="3"/>
      <c r="F24" s="9">
        <f>+F22+F23</f>
        <v>4249</v>
      </c>
      <c r="G24" s="9"/>
      <c r="H24" s="9">
        <f>+H22+H23</f>
        <v>11465</v>
      </c>
      <c r="J24" s="25"/>
      <c r="K24" s="25"/>
    </row>
    <row r="25" spans="2:11" s="7" customFormat="1" ht="12.75">
      <c r="B25" s="7" t="s">
        <v>40</v>
      </c>
      <c r="D25" s="3" t="s">
        <v>54</v>
      </c>
      <c r="E25" s="3"/>
      <c r="F25" s="11">
        <v>-882</v>
      </c>
      <c r="G25" s="9"/>
      <c r="H25" s="11">
        <v>-1665</v>
      </c>
      <c r="J25" s="25"/>
      <c r="K25" s="25"/>
    </row>
    <row r="26" spans="2:11" s="7" customFormat="1" ht="25.5">
      <c r="B26" s="7" t="s">
        <v>41</v>
      </c>
      <c r="C26" s="7" t="s">
        <v>41</v>
      </c>
      <c r="D26" s="3" t="s">
        <v>55</v>
      </c>
      <c r="E26" s="3"/>
      <c r="F26" s="9">
        <f>SUM(F24:F25)</f>
        <v>3367</v>
      </c>
      <c r="G26" s="9"/>
      <c r="H26" s="9">
        <f>SUM(H24:H25)</f>
        <v>9800</v>
      </c>
      <c r="J26" s="25"/>
      <c r="K26" s="25"/>
    </row>
    <row r="27" spans="3:11" s="7" customFormat="1" ht="12.75">
      <c r="C27" s="7" t="s">
        <v>42</v>
      </c>
      <c r="D27" s="3" t="s">
        <v>56</v>
      </c>
      <c r="E27" s="3"/>
      <c r="F27" s="9">
        <v>0</v>
      </c>
      <c r="G27" s="9"/>
      <c r="H27" s="9">
        <f>+F27</f>
        <v>0</v>
      </c>
      <c r="J27" s="25"/>
      <c r="K27" s="25"/>
    </row>
    <row r="28" spans="2:11" s="7" customFormat="1" ht="12.75">
      <c r="B28" s="7" t="s">
        <v>43</v>
      </c>
      <c r="D28" s="3" t="s">
        <v>57</v>
      </c>
      <c r="E28" s="3"/>
      <c r="F28" s="11">
        <v>0</v>
      </c>
      <c r="G28" s="9"/>
      <c r="H28" s="11">
        <f>+F28</f>
        <v>0</v>
      </c>
      <c r="J28" s="25"/>
      <c r="K28" s="25"/>
    </row>
    <row r="29" spans="2:11" s="7" customFormat="1" ht="25.5">
      <c r="B29" s="7" t="s">
        <v>44</v>
      </c>
      <c r="D29" s="3" t="s">
        <v>58</v>
      </c>
      <c r="E29" s="3"/>
      <c r="F29" s="9">
        <f>+F26-F27-F28</f>
        <v>3367</v>
      </c>
      <c r="G29" s="9"/>
      <c r="H29" s="9">
        <f>+H26-H27-H28</f>
        <v>9800</v>
      </c>
      <c r="J29" s="25"/>
      <c r="K29" s="25"/>
    </row>
    <row r="30" spans="2:11" s="7" customFormat="1" ht="12.75">
      <c r="B30" s="7" t="s">
        <v>45</v>
      </c>
      <c r="C30" s="7" t="s">
        <v>41</v>
      </c>
      <c r="D30" s="3" t="s">
        <v>59</v>
      </c>
      <c r="E30" s="3"/>
      <c r="F30" s="9">
        <v>0</v>
      </c>
      <c r="G30" s="9"/>
      <c r="H30" s="9">
        <v>0</v>
      </c>
      <c r="J30" s="25"/>
      <c r="K30" s="25"/>
    </row>
    <row r="31" spans="3:11" s="7" customFormat="1" ht="12.75">
      <c r="C31" s="7" t="s">
        <v>42</v>
      </c>
      <c r="D31" s="3" t="s">
        <v>56</v>
      </c>
      <c r="E31" s="3"/>
      <c r="F31" s="9">
        <v>0</v>
      </c>
      <c r="G31" s="9"/>
      <c r="H31" s="9">
        <v>0</v>
      </c>
      <c r="J31" s="25"/>
      <c r="K31" s="25"/>
    </row>
    <row r="32" spans="3:11" s="7" customFormat="1" ht="25.5">
      <c r="C32" s="7" t="s">
        <v>46</v>
      </c>
      <c r="D32" s="3" t="s">
        <v>60</v>
      </c>
      <c r="E32" s="3"/>
      <c r="F32" s="9">
        <f>+F30-F31</f>
        <v>0</v>
      </c>
      <c r="G32" s="9"/>
      <c r="H32" s="9">
        <f>+H30-H31</f>
        <v>0</v>
      </c>
      <c r="J32" s="25"/>
      <c r="K32" s="25"/>
    </row>
    <row r="33" spans="2:11" s="7" customFormat="1" ht="26.25" thickBot="1">
      <c r="B33" s="7" t="s">
        <v>47</v>
      </c>
      <c r="D33" s="3" t="s">
        <v>61</v>
      </c>
      <c r="E33" s="3"/>
      <c r="F33" s="24">
        <f>+F29+F32</f>
        <v>3367</v>
      </c>
      <c r="G33" s="9"/>
      <c r="H33" s="24">
        <f>+H29+H32</f>
        <v>9800</v>
      </c>
      <c r="J33" s="25"/>
      <c r="K33" s="25"/>
    </row>
    <row r="34" spans="4:8" s="7" customFormat="1" ht="13.5" thickTop="1">
      <c r="D34" s="3"/>
      <c r="E34" s="3"/>
      <c r="F34" s="9"/>
      <c r="G34" s="9"/>
      <c r="H34" s="9"/>
    </row>
    <row r="35" spans="1:8" s="7" customFormat="1" ht="38.25">
      <c r="A35" s="8" t="s">
        <v>48</v>
      </c>
      <c r="D35" s="3" t="s">
        <v>62</v>
      </c>
      <c r="E35" s="3"/>
      <c r="F35" s="9"/>
      <c r="G35" s="9"/>
      <c r="H35" s="9"/>
    </row>
    <row r="36" spans="2:8" s="7" customFormat="1" ht="12.75">
      <c r="B36" s="7" t="s">
        <v>32</v>
      </c>
      <c r="D36" s="3" t="s">
        <v>64</v>
      </c>
      <c r="E36" s="3"/>
      <c r="F36" s="26">
        <v>2.31</v>
      </c>
      <c r="H36" s="26">
        <v>7.23</v>
      </c>
    </row>
    <row r="37" spans="2:8" s="7" customFormat="1" ht="13.5" thickBot="1">
      <c r="B37" s="7" t="s">
        <v>33</v>
      </c>
      <c r="D37" s="3" t="s">
        <v>65</v>
      </c>
      <c r="E37" s="3"/>
      <c r="F37" s="28" t="s">
        <v>63</v>
      </c>
      <c r="H37" s="29" t="str">
        <f>+F37</f>
        <v>NA</v>
      </c>
    </row>
    <row r="38" spans="4:5" s="7" customFormat="1" ht="13.5" thickTop="1">
      <c r="D38" s="3"/>
      <c r="E38" s="3"/>
    </row>
    <row r="39" spans="4:5" s="7" customFormat="1" ht="12.75">
      <c r="D39" s="3"/>
      <c r="E39" s="3"/>
    </row>
    <row r="40" spans="2:5" s="7" customFormat="1" ht="12.75">
      <c r="B40" s="12" t="s">
        <v>66</v>
      </c>
      <c r="D40" s="3"/>
      <c r="E40" s="3"/>
    </row>
    <row r="41" spans="2:5" s="7" customFormat="1" ht="12.75">
      <c r="B41" s="12"/>
      <c r="D41" s="3"/>
      <c r="E41" s="3"/>
    </row>
    <row r="42" spans="2:5" s="7" customFormat="1" ht="12.75">
      <c r="B42" s="7" t="s">
        <v>114</v>
      </c>
      <c r="D42" s="3"/>
      <c r="E42" s="3"/>
    </row>
    <row r="43" spans="2:5" s="7" customFormat="1" ht="12.75">
      <c r="B43" s="7" t="s">
        <v>115</v>
      </c>
      <c r="D43" s="3"/>
      <c r="E43" s="3"/>
    </row>
    <row r="44" spans="4:5" s="7" customFormat="1" ht="12.75">
      <c r="D44" s="3"/>
      <c r="E44" s="3"/>
    </row>
    <row r="45" spans="2:5" s="7" customFormat="1" ht="12.75">
      <c r="B45" s="7" t="s">
        <v>116</v>
      </c>
      <c r="D45" s="3"/>
      <c r="E45" s="3"/>
    </row>
    <row r="46" spans="4:5" s="7" customFormat="1" ht="12.75">
      <c r="D46" s="3"/>
      <c r="E46" s="3"/>
    </row>
    <row r="47" spans="4:5" s="7" customFormat="1" ht="12.75">
      <c r="D47" s="3"/>
      <c r="E47" s="3"/>
    </row>
    <row r="48" spans="4:5" s="7" customFormat="1" ht="12.75">
      <c r="D48" s="3"/>
      <c r="E48" s="3"/>
    </row>
    <row r="49" spans="4:5" s="7" customFormat="1" ht="12.75">
      <c r="D49" s="3"/>
      <c r="E49" s="3"/>
    </row>
    <row r="50" spans="4:5" s="7" customFormat="1" ht="12.75">
      <c r="D50" s="3"/>
      <c r="E50" s="3"/>
    </row>
    <row r="51" spans="4:5" s="7" customFormat="1" ht="12.75">
      <c r="D51" s="3"/>
      <c r="E51" s="3"/>
    </row>
    <row r="52" spans="4:5" s="7" customFormat="1" ht="12.75">
      <c r="D52" s="3"/>
      <c r="E52" s="3"/>
    </row>
    <row r="53" spans="4:5" s="7" customFormat="1" ht="12.75">
      <c r="D53" s="3"/>
      <c r="E53" s="3"/>
    </row>
    <row r="54" spans="4:5" s="7" customFormat="1" ht="12.75">
      <c r="D54" s="3"/>
      <c r="E54" s="3"/>
    </row>
    <row r="55" spans="4:5" s="7" customFormat="1" ht="12.75">
      <c r="D55" s="3"/>
      <c r="E55" s="3"/>
    </row>
    <row r="56" spans="4:5" s="7" customFormat="1" ht="12.75">
      <c r="D56" s="3"/>
      <c r="E56" s="3"/>
    </row>
    <row r="57" spans="4:5" s="7" customFormat="1" ht="12.75">
      <c r="D57" s="3"/>
      <c r="E57" s="3"/>
    </row>
    <row r="58" spans="4:5" s="7" customFormat="1" ht="12.75">
      <c r="D58" s="3"/>
      <c r="E58" s="3"/>
    </row>
    <row r="59" spans="4:5" s="7" customFormat="1" ht="12.75">
      <c r="D59" s="3"/>
      <c r="E59" s="3"/>
    </row>
    <row r="60" spans="4:5" s="7" customFormat="1" ht="12.75">
      <c r="D60" s="3"/>
      <c r="E60" s="3"/>
    </row>
    <row r="61" spans="4:5" s="7" customFormat="1" ht="12.75">
      <c r="D61" s="3"/>
      <c r="E61" s="3"/>
    </row>
    <row r="62" spans="4:5" s="7" customFormat="1" ht="12.75">
      <c r="D62" s="3"/>
      <c r="E62" s="3"/>
    </row>
    <row r="63" spans="4:5" s="7" customFormat="1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</sheetData>
  <sheetProtection/>
  <printOptions/>
  <pageMargins left="1" right="0.75" top="0.8" bottom="0.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54" sqref="C54"/>
    </sheetView>
  </sheetViews>
  <sheetFormatPr defaultColWidth="9.33203125" defaultRowHeight="12.75"/>
  <cols>
    <col min="1" max="1" width="49.83203125" style="2" customWidth="1"/>
    <col min="2" max="2" width="6.66015625" style="2" customWidth="1"/>
    <col min="3" max="3" width="4.83203125" style="2" customWidth="1"/>
    <col min="4" max="4" width="14.66015625" style="2" customWidth="1"/>
    <col min="5" max="6" width="3.83203125" style="2" customWidth="1"/>
    <col min="7" max="16384" width="9.33203125" style="2" customWidth="1"/>
  </cols>
  <sheetData>
    <row r="1" spans="1:3" ht="15">
      <c r="A1" s="1" t="s">
        <v>72</v>
      </c>
      <c r="B1" s="1"/>
      <c r="C1" s="1"/>
    </row>
    <row r="2" ht="12.75">
      <c r="A2" s="2" t="s">
        <v>73</v>
      </c>
    </row>
    <row r="4" ht="12.75">
      <c r="A4" s="2" t="s">
        <v>113</v>
      </c>
    </row>
    <row r="5" ht="12.75">
      <c r="A5" s="2" t="s">
        <v>112</v>
      </c>
    </row>
    <row r="8" ht="12.75">
      <c r="A8" s="32" t="s">
        <v>67</v>
      </c>
    </row>
    <row r="9" spans="4:5" ht="12.75">
      <c r="D9" s="38"/>
      <c r="E9" s="38"/>
    </row>
    <row r="10" s="5" customFormat="1" ht="38.25">
      <c r="D10" s="30" t="s">
        <v>105</v>
      </c>
    </row>
    <row r="11" ht="12.75">
      <c r="D11" s="31" t="s">
        <v>28</v>
      </c>
    </row>
    <row r="12" s="7" customFormat="1" ht="12.75"/>
    <row r="13" spans="1:6" s="7" customFormat="1" ht="12.75">
      <c r="A13" s="16" t="s">
        <v>0</v>
      </c>
      <c r="B13" s="16"/>
      <c r="C13" s="16"/>
      <c r="D13" s="9">
        <v>69130</v>
      </c>
      <c r="E13" s="9"/>
      <c r="F13" s="9"/>
    </row>
    <row r="14" spans="1:6" s="7" customFormat="1" ht="12.75">
      <c r="A14" s="16" t="s">
        <v>26</v>
      </c>
      <c r="B14" s="16"/>
      <c r="C14" s="16"/>
      <c r="D14" s="9">
        <v>4017</v>
      </c>
      <c r="E14" s="9"/>
      <c r="F14" s="9"/>
    </row>
    <row r="15" spans="1:6" s="7" customFormat="1" ht="12.75">
      <c r="A15" s="15"/>
      <c r="B15" s="15"/>
      <c r="C15" s="15"/>
      <c r="D15" s="9"/>
      <c r="E15" s="9"/>
      <c r="F15" s="9"/>
    </row>
    <row r="16" spans="1:6" s="7" customFormat="1" ht="12.75">
      <c r="A16" s="16" t="s">
        <v>1</v>
      </c>
      <c r="B16" s="16"/>
      <c r="C16" s="16"/>
      <c r="D16" s="20"/>
      <c r="E16" s="9"/>
      <c r="F16" s="9"/>
    </row>
    <row r="17" spans="1:6" s="7" customFormat="1" ht="12.75">
      <c r="A17" s="15" t="s">
        <v>2</v>
      </c>
      <c r="B17" s="15"/>
      <c r="C17" s="15"/>
      <c r="D17" s="21">
        <v>70824</v>
      </c>
      <c r="E17" s="9"/>
      <c r="F17" s="9"/>
    </row>
    <row r="18" spans="1:6" s="7" customFormat="1" ht="12.75">
      <c r="A18" s="15" t="s">
        <v>3</v>
      </c>
      <c r="B18" s="15"/>
      <c r="C18" s="15"/>
      <c r="D18" s="21">
        <v>47328</v>
      </c>
      <c r="E18" s="9"/>
      <c r="F18" s="9"/>
    </row>
    <row r="19" spans="1:6" s="7" customFormat="1" ht="12.75">
      <c r="A19" s="15" t="s">
        <v>4</v>
      </c>
      <c r="B19" s="15"/>
      <c r="C19" s="15"/>
      <c r="D19" s="21">
        <v>24422</v>
      </c>
      <c r="E19" s="9"/>
      <c r="F19" s="9"/>
    </row>
    <row r="20" spans="1:6" s="7" customFormat="1" ht="12.75">
      <c r="A20" s="15"/>
      <c r="B20" s="15"/>
      <c r="C20" s="15"/>
      <c r="D20" s="22"/>
      <c r="E20" s="9"/>
      <c r="F20" s="9"/>
    </row>
    <row r="21" spans="1:6" s="7" customFormat="1" ht="12.75">
      <c r="A21" s="15"/>
      <c r="B21" s="15"/>
      <c r="C21" s="15"/>
      <c r="D21" s="23">
        <f>SUM(D17:D20)</f>
        <v>142574</v>
      </c>
      <c r="E21" s="9"/>
      <c r="F21" s="9"/>
    </row>
    <row r="22" spans="1:6" s="7" customFormat="1" ht="12.75">
      <c r="A22" s="15"/>
      <c r="B22" s="15"/>
      <c r="C22" s="15"/>
      <c r="D22" s="20"/>
      <c r="E22" s="9"/>
      <c r="F22" s="9"/>
    </row>
    <row r="23" spans="1:6" s="7" customFormat="1" ht="12.75">
      <c r="A23" s="16" t="s">
        <v>5</v>
      </c>
      <c r="B23" s="16"/>
      <c r="C23" s="16"/>
      <c r="D23" s="21"/>
      <c r="E23" s="9"/>
      <c r="F23" s="9"/>
    </row>
    <row r="24" spans="1:6" s="7" customFormat="1" ht="12.75">
      <c r="A24" s="15" t="s">
        <v>6</v>
      </c>
      <c r="B24" s="15"/>
      <c r="C24" s="15"/>
      <c r="D24" s="21">
        <v>10785</v>
      </c>
      <c r="E24" s="9"/>
      <c r="F24" s="9"/>
    </row>
    <row r="25" spans="1:6" s="7" customFormat="1" ht="12.75">
      <c r="A25" s="15" t="s">
        <v>69</v>
      </c>
      <c r="B25" s="15"/>
      <c r="C25" s="15"/>
      <c r="D25" s="21">
        <v>980</v>
      </c>
      <c r="E25" s="9"/>
      <c r="F25" s="9"/>
    </row>
    <row r="26" spans="1:6" s="7" customFormat="1" ht="12.75">
      <c r="A26" s="15" t="s">
        <v>74</v>
      </c>
      <c r="B26" s="15"/>
      <c r="C26" s="15"/>
      <c r="D26" s="21">
        <v>36717</v>
      </c>
      <c r="E26" s="9"/>
      <c r="F26" s="9"/>
    </row>
    <row r="27" spans="1:6" s="7" customFormat="1" ht="12.75">
      <c r="A27" s="15"/>
      <c r="B27" s="15"/>
      <c r="C27" s="15"/>
      <c r="D27" s="21"/>
      <c r="E27" s="9"/>
      <c r="F27" s="9"/>
    </row>
    <row r="28" spans="1:6" s="7" customFormat="1" ht="12.75">
      <c r="A28" s="15"/>
      <c r="B28" s="15"/>
      <c r="C28" s="15"/>
      <c r="D28" s="23">
        <f>SUM(D24:D27)</f>
        <v>48482</v>
      </c>
      <c r="E28" s="9"/>
      <c r="F28" s="9"/>
    </row>
    <row r="29" spans="1:6" s="7" customFormat="1" ht="12.75">
      <c r="A29" s="16" t="s">
        <v>7</v>
      </c>
      <c r="B29" s="16"/>
      <c r="C29" s="16"/>
      <c r="D29" s="9">
        <f>+D21-D28</f>
        <v>94092</v>
      </c>
      <c r="E29" s="9"/>
      <c r="F29" s="9"/>
    </row>
    <row r="30" spans="1:6" s="7" customFormat="1" ht="12.75">
      <c r="A30" s="15"/>
      <c r="B30" s="15"/>
      <c r="C30" s="15"/>
      <c r="D30" s="9"/>
      <c r="E30" s="9"/>
      <c r="F30" s="9"/>
    </row>
    <row r="31" spans="1:6" s="7" customFormat="1" ht="13.5" thickBot="1">
      <c r="A31" s="15"/>
      <c r="B31" s="15"/>
      <c r="C31" s="15"/>
      <c r="D31" s="24">
        <f>SUM(D13:D15,D29)</f>
        <v>167239</v>
      </c>
      <c r="E31" s="9"/>
      <c r="F31" s="9"/>
    </row>
    <row r="32" spans="1:6" s="7" customFormat="1" ht="13.5" thickTop="1">
      <c r="A32" s="15"/>
      <c r="B32" s="15"/>
      <c r="C32" s="15"/>
      <c r="D32" s="9"/>
      <c r="E32" s="9"/>
      <c r="F32" s="9"/>
    </row>
    <row r="33" spans="1:4" s="7" customFormat="1" ht="12.75">
      <c r="A33" s="16" t="s">
        <v>8</v>
      </c>
      <c r="B33" s="16"/>
      <c r="C33" s="16"/>
      <c r="D33" s="9">
        <v>76200</v>
      </c>
    </row>
    <row r="34" spans="1:4" s="7" customFormat="1" ht="12.75">
      <c r="A34" s="16" t="s">
        <v>106</v>
      </c>
      <c r="B34" s="16"/>
      <c r="C34" s="16"/>
      <c r="D34" s="9">
        <v>8694</v>
      </c>
    </row>
    <row r="35" spans="1:4" s="7" customFormat="1" ht="12.75">
      <c r="A35" s="16" t="s">
        <v>9</v>
      </c>
      <c r="B35" s="16"/>
      <c r="C35" s="16"/>
      <c r="D35" s="9">
        <v>22068</v>
      </c>
    </row>
    <row r="36" spans="1:4" s="7" customFormat="1" ht="12.75">
      <c r="A36" s="16"/>
      <c r="B36" s="16"/>
      <c r="C36" s="16"/>
      <c r="D36" s="11"/>
    </row>
    <row r="37" spans="1:4" s="7" customFormat="1" ht="12.75">
      <c r="A37" s="16"/>
      <c r="B37" s="16"/>
      <c r="C37" s="16"/>
      <c r="D37" s="9">
        <f>SUM(D33:D36)</f>
        <v>106962</v>
      </c>
    </row>
    <row r="38" spans="1:4" s="7" customFormat="1" ht="12.75">
      <c r="A38" s="16"/>
      <c r="B38" s="16"/>
      <c r="C38" s="16"/>
      <c r="D38" s="9"/>
    </row>
    <row r="39" spans="1:4" s="7" customFormat="1" ht="12.75">
      <c r="A39" s="16" t="s">
        <v>75</v>
      </c>
      <c r="B39" s="16"/>
      <c r="C39" s="16"/>
      <c r="D39" s="9">
        <v>54038</v>
      </c>
    </row>
    <row r="40" spans="1:4" s="7" customFormat="1" ht="12.75">
      <c r="A40" s="16" t="s">
        <v>76</v>
      </c>
      <c r="B40" s="16"/>
      <c r="C40" s="16"/>
      <c r="D40" s="9">
        <v>6239</v>
      </c>
    </row>
    <row r="41" spans="1:3" s="7" customFormat="1" ht="12.75">
      <c r="A41" s="15"/>
      <c r="B41" s="15"/>
      <c r="C41" s="15"/>
    </row>
    <row r="42" spans="1:4" s="7" customFormat="1" ht="13.5" thickBot="1">
      <c r="A42" s="15"/>
      <c r="B42" s="15"/>
      <c r="C42" s="15"/>
      <c r="D42" s="19">
        <f>SUM(D37:D41)</f>
        <v>167239</v>
      </c>
    </row>
    <row r="43" s="7" customFormat="1" ht="13.5" thickTop="1"/>
    <row r="44" spans="1:4" s="7" customFormat="1" ht="12.75">
      <c r="A44" s="12" t="s">
        <v>66</v>
      </c>
      <c r="D44" s="25"/>
    </row>
    <row r="45" s="7" customFormat="1" ht="12.75">
      <c r="A45" s="12"/>
    </row>
    <row r="46" s="7" customFormat="1" ht="12.75">
      <c r="A46" s="7" t="s">
        <v>117</v>
      </c>
    </row>
    <row r="47" s="7" customFormat="1" ht="12.75">
      <c r="A47" s="7" t="s">
        <v>118</v>
      </c>
    </row>
    <row r="48" s="7" customFormat="1" ht="12.75"/>
    <row r="49" s="7" customFormat="1" ht="12.75">
      <c r="A49" s="7" t="s">
        <v>119</v>
      </c>
    </row>
    <row r="50" s="7" customFormat="1" ht="12.75">
      <c r="A50" s="7" t="s">
        <v>115</v>
      </c>
    </row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</sheetData>
  <mergeCells count="1">
    <mergeCell ref="D9:E9"/>
  </mergeCells>
  <printOptions/>
  <pageMargins left="1" right="1" top="0.8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40">
      <selection activeCell="D43" sqref="D43"/>
    </sheetView>
  </sheetViews>
  <sheetFormatPr defaultColWidth="9.33203125" defaultRowHeight="12.75"/>
  <cols>
    <col min="1" max="1" width="4.83203125" style="2" customWidth="1"/>
    <col min="2" max="2" width="59.16015625" style="2" customWidth="1"/>
    <col min="3" max="3" width="4.83203125" style="2" customWidth="1"/>
    <col min="4" max="4" width="14" style="2" customWidth="1"/>
    <col min="5" max="6" width="3.83203125" style="2" customWidth="1"/>
    <col min="7" max="7" width="9.33203125" style="2" customWidth="1"/>
    <col min="8" max="8" width="17.66015625" style="2" bestFit="1" customWidth="1"/>
    <col min="9" max="16384" width="9.33203125" style="2" customWidth="1"/>
  </cols>
  <sheetData>
    <row r="1" spans="1:3" ht="15">
      <c r="A1" s="1" t="s">
        <v>72</v>
      </c>
      <c r="B1" s="1"/>
      <c r="C1" s="1"/>
    </row>
    <row r="2" ht="12.75">
      <c r="A2" s="2" t="s">
        <v>73</v>
      </c>
    </row>
    <row r="4" ht="12.75">
      <c r="A4" s="2" t="s">
        <v>113</v>
      </c>
    </row>
    <row r="5" ht="12.75">
      <c r="A5" s="2" t="s">
        <v>112</v>
      </c>
    </row>
    <row r="7" ht="12.75">
      <c r="A7" s="32" t="s">
        <v>97</v>
      </c>
    </row>
    <row r="8" s="5" customFormat="1" ht="51">
      <c r="D8" s="30" t="s">
        <v>101</v>
      </c>
    </row>
    <row r="9" ht="12.75">
      <c r="D9" s="31" t="s">
        <v>28</v>
      </c>
    </row>
    <row r="10" spans="1:8" s="7" customFormat="1" ht="12.75">
      <c r="A10" s="16" t="s">
        <v>11</v>
      </c>
      <c r="B10" s="16"/>
      <c r="C10" s="16"/>
      <c r="D10" s="17"/>
      <c r="E10" s="17"/>
      <c r="F10" s="9"/>
      <c r="H10" s="27"/>
    </row>
    <row r="11" spans="1:6" s="7" customFormat="1" ht="12.75">
      <c r="A11" s="15"/>
      <c r="B11" s="16"/>
      <c r="C11" s="16"/>
      <c r="D11" s="17"/>
      <c r="E11" s="17"/>
      <c r="F11" s="9"/>
    </row>
    <row r="12" spans="1:6" s="7" customFormat="1" ht="12.75">
      <c r="A12" s="15" t="s">
        <v>12</v>
      </c>
      <c r="B12" s="16"/>
      <c r="C12" s="16"/>
      <c r="D12" s="17">
        <f>+IncomeStm!H22</f>
        <v>11465</v>
      </c>
      <c r="E12" s="17"/>
      <c r="F12" s="9"/>
    </row>
    <row r="13" spans="1:6" s="7" customFormat="1" ht="12.75">
      <c r="A13" s="15"/>
      <c r="B13" s="16"/>
      <c r="C13" s="16"/>
      <c r="D13" s="17"/>
      <c r="E13" s="17"/>
      <c r="F13" s="9"/>
    </row>
    <row r="14" spans="1:6" s="7" customFormat="1" ht="12.75">
      <c r="A14" s="15" t="s">
        <v>13</v>
      </c>
      <c r="B14" s="16"/>
      <c r="C14" s="16"/>
      <c r="D14" s="17"/>
      <c r="E14" s="17"/>
      <c r="F14" s="9"/>
    </row>
    <row r="15" spans="1:6" s="7" customFormat="1" ht="12.75">
      <c r="A15" s="15" t="s">
        <v>14</v>
      </c>
      <c r="B15" s="15"/>
      <c r="C15" s="15"/>
      <c r="D15" s="17">
        <f>-IncomeStm!H20</f>
        <v>3427</v>
      </c>
      <c r="E15" s="17"/>
      <c r="F15" s="9"/>
    </row>
    <row r="16" spans="1:6" s="7" customFormat="1" ht="12.75">
      <c r="A16" s="15" t="s">
        <v>100</v>
      </c>
      <c r="B16" s="15"/>
      <c r="C16" s="15"/>
      <c r="D16" s="17">
        <v>395</v>
      </c>
      <c r="E16" s="17"/>
      <c r="F16" s="9"/>
    </row>
    <row r="17" spans="1:6" s="7" customFormat="1" ht="12.75">
      <c r="A17" s="15" t="s">
        <v>90</v>
      </c>
      <c r="B17" s="15"/>
      <c r="C17" s="15"/>
      <c r="D17" s="17">
        <f>D63</f>
        <v>-97</v>
      </c>
      <c r="E17" s="17"/>
      <c r="F17" s="9"/>
    </row>
    <row r="18" spans="1:6" s="7" customFormat="1" ht="12.75">
      <c r="A18" s="15" t="s">
        <v>15</v>
      </c>
      <c r="B18" s="16"/>
      <c r="C18" s="16"/>
      <c r="D18" s="17">
        <v>-135</v>
      </c>
      <c r="E18" s="17"/>
      <c r="F18" s="9"/>
    </row>
    <row r="19" spans="1:6" s="7" customFormat="1" ht="12.75">
      <c r="A19" s="15" t="s">
        <v>16</v>
      </c>
      <c r="B19" s="15"/>
      <c r="C19" s="15"/>
      <c r="D19" s="17">
        <v>2927</v>
      </c>
      <c r="E19" s="17"/>
      <c r="F19" s="9"/>
    </row>
    <row r="20" spans="1:6" s="7" customFormat="1" ht="12.75">
      <c r="A20" s="15"/>
      <c r="B20" s="15"/>
      <c r="C20" s="15"/>
      <c r="D20" s="11"/>
      <c r="E20" s="17"/>
      <c r="F20" s="9"/>
    </row>
    <row r="21" spans="1:6" s="7" customFormat="1" ht="12.75">
      <c r="A21" s="15"/>
      <c r="B21" s="15"/>
      <c r="C21" s="15"/>
      <c r="D21" s="17">
        <f>SUM(D12:D20)</f>
        <v>17982</v>
      </c>
      <c r="E21" s="17"/>
      <c r="F21" s="9"/>
    </row>
    <row r="22" spans="1:6" s="7" customFormat="1" ht="12.75">
      <c r="A22" s="15"/>
      <c r="B22" s="15"/>
      <c r="C22" s="15"/>
      <c r="D22" s="17"/>
      <c r="E22" s="17"/>
      <c r="F22" s="9"/>
    </row>
    <row r="23" spans="1:6" s="7" customFormat="1" ht="12.75">
      <c r="A23" s="15" t="s">
        <v>17</v>
      </c>
      <c r="B23" s="15"/>
      <c r="C23" s="15"/>
      <c r="D23" s="17">
        <v>-22669</v>
      </c>
      <c r="E23" s="17"/>
      <c r="F23" s="9"/>
    </row>
    <row r="24" spans="1:6" s="7" customFormat="1" ht="12.75">
      <c r="A24" s="15" t="s">
        <v>18</v>
      </c>
      <c r="B24" s="15"/>
      <c r="C24" s="15"/>
      <c r="D24" s="17">
        <v>-7304</v>
      </c>
      <c r="E24" s="17"/>
      <c r="F24" s="9"/>
    </row>
    <row r="25" spans="1:6" s="7" customFormat="1" ht="12.75">
      <c r="A25" s="15" t="s">
        <v>109</v>
      </c>
      <c r="B25" s="16"/>
      <c r="C25" s="16"/>
      <c r="D25" s="17">
        <v>-1392</v>
      </c>
      <c r="E25" s="17"/>
      <c r="F25" s="9"/>
    </row>
    <row r="26" spans="1:6" s="7" customFormat="1" ht="12.75">
      <c r="A26" s="15"/>
      <c r="B26" s="15"/>
      <c r="C26" s="15"/>
      <c r="D26" s="11"/>
      <c r="E26" s="17"/>
      <c r="F26" s="9"/>
    </row>
    <row r="27" spans="1:6" s="7" customFormat="1" ht="12.75">
      <c r="A27" s="15" t="s">
        <v>93</v>
      </c>
      <c r="B27" s="15"/>
      <c r="C27" s="15"/>
      <c r="D27" s="17">
        <f>SUM(D21:D26)</f>
        <v>-13383</v>
      </c>
      <c r="E27" s="17"/>
      <c r="F27" s="9"/>
    </row>
    <row r="28" spans="1:6" s="7" customFormat="1" ht="12.75">
      <c r="A28" s="15"/>
      <c r="B28" s="15"/>
      <c r="C28" s="15"/>
      <c r="D28" s="17"/>
      <c r="E28" s="17"/>
      <c r="F28" s="9"/>
    </row>
    <row r="29" spans="1:6" s="7" customFormat="1" ht="12.75">
      <c r="A29" s="15" t="s">
        <v>88</v>
      </c>
      <c r="B29" s="15"/>
      <c r="C29" s="15"/>
      <c r="D29" s="17">
        <v>-1255</v>
      </c>
      <c r="E29" s="17"/>
      <c r="F29" s="9"/>
    </row>
    <row r="30" spans="1:6" s="7" customFormat="1" ht="12.75">
      <c r="A30" s="15" t="s">
        <v>87</v>
      </c>
      <c r="B30" s="16"/>
      <c r="C30" s="16"/>
      <c r="D30" s="17">
        <f>-D19</f>
        <v>-2927</v>
      </c>
      <c r="E30" s="17"/>
      <c r="F30" s="9"/>
    </row>
    <row r="31" spans="1:6" s="7" customFormat="1" ht="12.75">
      <c r="A31" s="15"/>
      <c r="B31" s="15"/>
      <c r="C31" s="15"/>
      <c r="D31" s="11"/>
      <c r="E31" s="17"/>
      <c r="F31" s="9"/>
    </row>
    <row r="32" spans="1:6" s="7" customFormat="1" ht="12.75">
      <c r="A32" s="15" t="s">
        <v>94</v>
      </c>
      <c r="B32" s="15"/>
      <c r="C32" s="15"/>
      <c r="D32" s="17">
        <f>SUM(D27:D31)</f>
        <v>-17565</v>
      </c>
      <c r="E32" s="17"/>
      <c r="F32" s="9"/>
    </row>
    <row r="33" spans="1:6" s="7" customFormat="1" ht="12.75">
      <c r="A33" s="15"/>
      <c r="B33" s="15"/>
      <c r="C33" s="15"/>
      <c r="D33" s="17"/>
      <c r="E33" s="17"/>
      <c r="F33" s="9"/>
    </row>
    <row r="34" spans="1:5" s="7" customFormat="1" ht="12.75">
      <c r="A34" s="15" t="s">
        <v>96</v>
      </c>
      <c r="B34" s="16"/>
      <c r="C34" s="16"/>
      <c r="D34" s="20"/>
      <c r="E34" s="18"/>
    </row>
    <row r="35" spans="1:5" s="7" customFormat="1" ht="12.75">
      <c r="A35" s="15" t="s">
        <v>20</v>
      </c>
      <c r="B35" s="16"/>
      <c r="C35" s="16"/>
      <c r="D35" s="21">
        <v>-7626</v>
      </c>
      <c r="E35" s="18"/>
    </row>
    <row r="36" spans="1:5" s="7" customFormat="1" ht="12.75">
      <c r="A36" s="15" t="s">
        <v>111</v>
      </c>
      <c r="B36" s="16"/>
      <c r="C36" s="16"/>
      <c r="D36" s="21">
        <f>-D66</f>
        <v>310</v>
      </c>
      <c r="E36" s="18"/>
    </row>
    <row r="37" spans="1:5" s="7" customFormat="1" ht="12.75">
      <c r="A37" s="15" t="s">
        <v>86</v>
      </c>
      <c r="B37" s="16"/>
      <c r="C37" s="16"/>
      <c r="D37" s="21">
        <f>-D18</f>
        <v>135</v>
      </c>
      <c r="E37" s="18"/>
    </row>
    <row r="38" spans="1:5" s="7" customFormat="1" ht="12.75">
      <c r="A38" s="15"/>
      <c r="B38" s="16"/>
      <c r="C38" s="16"/>
      <c r="D38" s="22"/>
      <c r="E38" s="18"/>
    </row>
    <row r="39" spans="1:5" s="7" customFormat="1" ht="12.75">
      <c r="A39" s="15" t="s">
        <v>19</v>
      </c>
      <c r="B39" s="16"/>
      <c r="C39" s="16"/>
      <c r="D39" s="17">
        <f>SUM(D35:D37)</f>
        <v>-7181</v>
      </c>
      <c r="E39" s="18"/>
    </row>
    <row r="40" spans="1:5" s="7" customFormat="1" ht="12.75">
      <c r="A40" s="15"/>
      <c r="B40" s="16"/>
      <c r="C40" s="16"/>
      <c r="D40" s="17"/>
      <c r="E40" s="18"/>
    </row>
    <row r="41" spans="1:5" s="7" customFormat="1" ht="12.75">
      <c r="A41" s="15" t="s">
        <v>95</v>
      </c>
      <c r="B41" s="16"/>
      <c r="C41" s="16"/>
      <c r="D41" s="20"/>
      <c r="E41" s="18"/>
    </row>
    <row r="42" spans="1:5" s="7" customFormat="1" ht="12.75">
      <c r="A42" s="15" t="s">
        <v>103</v>
      </c>
      <c r="B42" s="16"/>
      <c r="C42" s="16"/>
      <c r="D42" s="21">
        <v>22000</v>
      </c>
      <c r="E42" s="18"/>
    </row>
    <row r="43" spans="1:5" s="7" customFormat="1" ht="12.75">
      <c r="A43" s="15" t="s">
        <v>104</v>
      </c>
      <c r="B43" s="16"/>
      <c r="C43" s="16"/>
      <c r="D43" s="21">
        <v>-1806</v>
      </c>
      <c r="E43" s="18"/>
    </row>
    <row r="44" spans="1:5" s="7" customFormat="1" ht="12.75">
      <c r="A44" s="15" t="s">
        <v>89</v>
      </c>
      <c r="B44" s="16"/>
      <c r="C44" s="16"/>
      <c r="D44" s="21">
        <v>-1433</v>
      </c>
      <c r="E44" s="18"/>
    </row>
    <row r="45" spans="1:5" s="7" customFormat="1" ht="12.75">
      <c r="A45" s="15" t="s">
        <v>99</v>
      </c>
      <c r="B45" s="16"/>
      <c r="C45" s="16"/>
      <c r="D45" s="21">
        <v>11853</v>
      </c>
      <c r="E45" s="18"/>
    </row>
    <row r="46" spans="1:5" s="7" customFormat="1" ht="12.75">
      <c r="A46" s="15"/>
      <c r="B46" s="16"/>
      <c r="C46" s="16"/>
      <c r="D46" s="22"/>
      <c r="E46" s="18"/>
    </row>
    <row r="47" spans="1:5" s="7" customFormat="1" ht="12.75">
      <c r="A47" s="15" t="s">
        <v>85</v>
      </c>
      <c r="B47" s="16"/>
      <c r="C47" s="16"/>
      <c r="D47" s="17">
        <f>SUM(D42:D46)</f>
        <v>30614</v>
      </c>
      <c r="E47" s="18"/>
    </row>
    <row r="48" spans="1:5" s="7" customFormat="1" ht="12.75">
      <c r="A48" s="15"/>
      <c r="B48" s="16"/>
      <c r="C48" s="16"/>
      <c r="D48" s="11"/>
      <c r="E48" s="18"/>
    </row>
    <row r="49" spans="1:5" s="7" customFormat="1" ht="12.75">
      <c r="A49" s="15" t="s">
        <v>21</v>
      </c>
      <c r="B49" s="16"/>
      <c r="C49" s="16"/>
      <c r="D49" s="17">
        <f>+D32+D39+D47</f>
        <v>5868</v>
      </c>
      <c r="E49" s="18"/>
    </row>
    <row r="50" spans="1:5" s="7" customFormat="1" ht="12.75">
      <c r="A50" s="15"/>
      <c r="B50" s="15"/>
      <c r="C50" s="15"/>
      <c r="D50" s="18"/>
      <c r="E50" s="18"/>
    </row>
    <row r="51" spans="1:5" s="7" customFormat="1" ht="12.75">
      <c r="A51" s="15" t="s">
        <v>22</v>
      </c>
      <c r="B51" s="15"/>
      <c r="C51" s="15"/>
      <c r="D51" s="17">
        <v>18554</v>
      </c>
      <c r="E51" s="18"/>
    </row>
    <row r="52" spans="1:5" s="7" customFormat="1" ht="12.75">
      <c r="A52" s="15"/>
      <c r="D52" s="18"/>
      <c r="E52" s="18"/>
    </row>
    <row r="53" spans="1:5" s="7" customFormat="1" ht="13.5" thickBot="1">
      <c r="A53" s="15" t="s">
        <v>23</v>
      </c>
      <c r="D53" s="19">
        <f>SUM(D49:D52)</f>
        <v>24422</v>
      </c>
      <c r="E53" s="18"/>
    </row>
    <row r="54" spans="1:4" s="7" customFormat="1" ht="13.5" thickTop="1">
      <c r="A54" s="15"/>
      <c r="D54" s="9"/>
    </row>
    <row r="55" spans="1:4" s="7" customFormat="1" ht="12.75">
      <c r="A55" s="15" t="s">
        <v>110</v>
      </c>
      <c r="D55" s="9"/>
    </row>
    <row r="56" spans="1:4" s="7" customFormat="1" ht="12.75">
      <c r="A56" s="15"/>
      <c r="D56" s="9"/>
    </row>
    <row r="57" spans="1:4" s="7" customFormat="1" ht="12.75">
      <c r="A57" s="15" t="s">
        <v>0</v>
      </c>
      <c r="D57" s="9">
        <v>382</v>
      </c>
    </row>
    <row r="58" spans="1:4" s="7" customFormat="1" ht="12.75">
      <c r="A58" s="15" t="s">
        <v>80</v>
      </c>
      <c r="D58" s="9">
        <v>695</v>
      </c>
    </row>
    <row r="59" spans="1:4" s="7" customFormat="1" ht="12.75">
      <c r="A59" s="15" t="s">
        <v>3</v>
      </c>
      <c r="D59" s="9">
        <v>1233</v>
      </c>
    </row>
    <row r="60" spans="1:4" s="7" customFormat="1" ht="12.75">
      <c r="A60" s="15" t="s">
        <v>6</v>
      </c>
      <c r="D60" s="9">
        <v>-2499</v>
      </c>
    </row>
    <row r="61" spans="1:4" s="7" customFormat="1" ht="12.75">
      <c r="A61" s="15" t="s">
        <v>83</v>
      </c>
      <c r="D61" s="9">
        <v>342</v>
      </c>
    </row>
    <row r="62" spans="1:4" s="7" customFormat="1" ht="12.75">
      <c r="A62" s="15" t="s">
        <v>76</v>
      </c>
      <c r="D62" s="9">
        <v>-24</v>
      </c>
    </row>
    <row r="63" spans="1:4" s="7" customFormat="1" ht="12.75">
      <c r="A63" s="15" t="s">
        <v>79</v>
      </c>
      <c r="D63" s="11">
        <v>-97</v>
      </c>
    </row>
    <row r="64" spans="1:4" s="7" customFormat="1" ht="12.75">
      <c r="A64" s="15" t="s">
        <v>81</v>
      </c>
      <c r="D64" s="9">
        <f>SUM(D57:D63)</f>
        <v>32</v>
      </c>
    </row>
    <row r="65" spans="1:4" s="7" customFormat="1" ht="12.75">
      <c r="A65" s="15" t="s">
        <v>82</v>
      </c>
      <c r="D65" s="9">
        <f>-D61</f>
        <v>-342</v>
      </c>
    </row>
    <row r="66" spans="1:4" s="7" customFormat="1" ht="13.5" thickBot="1">
      <c r="A66" s="15" t="s">
        <v>84</v>
      </c>
      <c r="D66" s="24">
        <f>SUM(D64:D65)</f>
        <v>-310</v>
      </c>
    </row>
    <row r="67" spans="1:4" s="7" customFormat="1" ht="13.5" thickTop="1">
      <c r="A67" s="15"/>
      <c r="D67" s="9"/>
    </row>
    <row r="68" spans="1:4" s="7" customFormat="1" ht="12.75">
      <c r="A68" s="15"/>
      <c r="D68" s="9"/>
    </row>
    <row r="69" s="7" customFormat="1" ht="12.75">
      <c r="A69" s="12" t="s">
        <v>66</v>
      </c>
    </row>
    <row r="70" s="7" customFormat="1" ht="12.75">
      <c r="A70" s="12"/>
    </row>
    <row r="71" s="7" customFormat="1" ht="12.75">
      <c r="A71" s="7" t="s">
        <v>114</v>
      </c>
    </row>
    <row r="72" s="7" customFormat="1" ht="12.75">
      <c r="A72" s="7" t="s">
        <v>115</v>
      </c>
    </row>
    <row r="73" s="7" customFormat="1" ht="12.75"/>
    <row r="74" s="7" customFormat="1" ht="12.75">
      <c r="A74" s="7" t="s">
        <v>116</v>
      </c>
    </row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</sheetData>
  <printOptions/>
  <pageMargins left="1" right="1" top="0.8" bottom="0.5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9">
      <selection activeCell="D19" sqref="D19"/>
    </sheetView>
  </sheetViews>
  <sheetFormatPr defaultColWidth="9.33203125" defaultRowHeight="12.75"/>
  <cols>
    <col min="1" max="1" width="40.83203125" style="2" customWidth="1"/>
    <col min="2" max="2" width="11.83203125" style="2" customWidth="1"/>
    <col min="3" max="3" width="2.83203125" style="2" customWidth="1"/>
    <col min="4" max="4" width="11.83203125" style="2" customWidth="1"/>
    <col min="5" max="5" width="2.83203125" style="2" customWidth="1"/>
    <col min="6" max="6" width="11.83203125" style="2" customWidth="1"/>
    <col min="7" max="7" width="2.83203125" style="2" customWidth="1"/>
    <col min="8" max="8" width="11.83203125" style="2" customWidth="1"/>
    <col min="9" max="16384" width="9.33203125" style="2" customWidth="1"/>
  </cols>
  <sheetData>
    <row r="1" ht="15">
      <c r="A1" s="1" t="s">
        <v>72</v>
      </c>
    </row>
    <row r="2" ht="12.75">
      <c r="A2" s="2" t="s">
        <v>73</v>
      </c>
    </row>
    <row r="4" ht="12.75">
      <c r="A4" s="2" t="s">
        <v>113</v>
      </c>
    </row>
    <row r="5" ht="12.75">
      <c r="A5" s="2" t="s">
        <v>112</v>
      </c>
    </row>
    <row r="8" ht="12.75">
      <c r="A8" s="32" t="s">
        <v>98</v>
      </c>
    </row>
    <row r="9" ht="12.75">
      <c r="A9" s="32"/>
    </row>
    <row r="10" spans="2:5" ht="12.75">
      <c r="B10" s="38"/>
      <c r="C10" s="38"/>
      <c r="D10" s="4"/>
      <c r="E10" s="4"/>
    </row>
    <row r="11" spans="2:8" ht="25.5">
      <c r="B11" s="33" t="s">
        <v>8</v>
      </c>
      <c r="C11" s="33"/>
      <c r="D11" s="33" t="s">
        <v>106</v>
      </c>
      <c r="E11" s="33"/>
      <c r="F11" s="33" t="s">
        <v>70</v>
      </c>
      <c r="G11" s="33"/>
      <c r="H11" s="33" t="s">
        <v>10</v>
      </c>
    </row>
    <row r="12" spans="2:8" ht="12.75">
      <c r="B12" s="31" t="s">
        <v>28</v>
      </c>
      <c r="C12" s="31"/>
      <c r="D12" s="31" t="s">
        <v>28</v>
      </c>
      <c r="E12" s="31"/>
      <c r="F12" s="31" t="s">
        <v>28</v>
      </c>
      <c r="G12" s="31"/>
      <c r="H12" s="31" t="s">
        <v>28</v>
      </c>
    </row>
    <row r="13" spans="2:8" ht="12.75">
      <c r="B13" s="31"/>
      <c r="C13" s="31"/>
      <c r="D13" s="31"/>
      <c r="E13" s="31"/>
      <c r="F13" s="31"/>
      <c r="G13" s="31"/>
      <c r="H13" s="31"/>
    </row>
    <row r="14" spans="1:8" ht="12.75">
      <c r="A14" s="14" t="s">
        <v>71</v>
      </c>
      <c r="B14" s="34">
        <v>0</v>
      </c>
      <c r="C14" s="34"/>
      <c r="D14" s="35">
        <v>0</v>
      </c>
      <c r="E14" s="34"/>
      <c r="F14" s="34">
        <v>-12</v>
      </c>
      <c r="G14" s="34"/>
      <c r="H14" s="34">
        <f aca="true" t="shared" si="0" ref="H14:H19">SUM(B14:G14)</f>
        <v>-12</v>
      </c>
    </row>
    <row r="15" spans="1:8" ht="25.5">
      <c r="A15" s="14" t="s">
        <v>77</v>
      </c>
      <c r="B15" s="34">
        <v>65200</v>
      </c>
      <c r="C15" s="34"/>
      <c r="D15" s="34">
        <v>0</v>
      </c>
      <c r="E15" s="34"/>
      <c r="F15" s="34">
        <v>0</v>
      </c>
      <c r="G15" s="34"/>
      <c r="H15" s="34">
        <f t="shared" si="0"/>
        <v>65200</v>
      </c>
    </row>
    <row r="16" spans="1:8" ht="38.25">
      <c r="A16" s="14" t="s">
        <v>92</v>
      </c>
      <c r="B16" s="34">
        <v>0</v>
      </c>
      <c r="C16" s="34"/>
      <c r="D16" s="34">
        <v>0</v>
      </c>
      <c r="E16" s="34"/>
      <c r="F16" s="34">
        <v>12280</v>
      </c>
      <c r="G16" s="34"/>
      <c r="H16" s="34">
        <f t="shared" si="0"/>
        <v>12280</v>
      </c>
    </row>
    <row r="17" spans="1:8" ht="12.75">
      <c r="A17" s="14" t="s">
        <v>107</v>
      </c>
      <c r="B17" s="34">
        <v>11000</v>
      </c>
      <c r="C17" s="34"/>
      <c r="D17" s="34">
        <f>Cashflows!D42-EquityStm!B17</f>
        <v>11000</v>
      </c>
      <c r="E17" s="34"/>
      <c r="F17" s="34">
        <v>0</v>
      </c>
      <c r="G17" s="34"/>
      <c r="H17" s="34">
        <f t="shared" si="0"/>
        <v>22000</v>
      </c>
    </row>
    <row r="18" spans="1:8" ht="12.75">
      <c r="A18" s="14" t="s">
        <v>104</v>
      </c>
      <c r="B18" s="34">
        <v>0</v>
      </c>
      <c r="C18" s="34"/>
      <c r="D18" s="34">
        <v>-2306</v>
      </c>
      <c r="E18" s="34"/>
      <c r="F18" s="34">
        <v>0</v>
      </c>
      <c r="G18" s="34"/>
      <c r="H18" s="34">
        <f t="shared" si="0"/>
        <v>-2306</v>
      </c>
    </row>
    <row r="19" spans="1:9" ht="12.75">
      <c r="A19" s="2" t="s">
        <v>91</v>
      </c>
      <c r="B19" s="36">
        <v>0</v>
      </c>
      <c r="C19" s="34"/>
      <c r="D19" s="34">
        <v>0</v>
      </c>
      <c r="E19" s="34"/>
      <c r="F19" s="34">
        <f>+IncomeStm!H33</f>
        <v>9800</v>
      </c>
      <c r="G19" s="34"/>
      <c r="H19" s="34">
        <f t="shared" si="0"/>
        <v>9800</v>
      </c>
      <c r="I19" s="13"/>
    </row>
    <row r="20" spans="1:9" ht="13.5" thickBot="1">
      <c r="A20" s="2" t="s">
        <v>108</v>
      </c>
      <c r="B20" s="37">
        <f>SUM(B14:B19)</f>
        <v>76200</v>
      </c>
      <c r="C20" s="34"/>
      <c r="D20" s="37">
        <f>SUM(D14:D19)</f>
        <v>8694</v>
      </c>
      <c r="E20" s="34"/>
      <c r="F20" s="37">
        <f>SUM(F14:F19)</f>
        <v>22068</v>
      </c>
      <c r="G20" s="34"/>
      <c r="H20" s="37">
        <f>SUM(H14:H19)</f>
        <v>106962</v>
      </c>
      <c r="I20" s="13"/>
    </row>
    <row r="21" spans="3:9" ht="13.5" thickTop="1">
      <c r="C21" s="13"/>
      <c r="D21" s="13"/>
      <c r="E21" s="13"/>
      <c r="F21" s="13"/>
      <c r="G21" s="13"/>
      <c r="H21" s="13"/>
      <c r="I21" s="13"/>
    </row>
    <row r="22" spans="2:9" ht="12.75">
      <c r="B22" s="13"/>
      <c r="C22" s="13"/>
      <c r="D22" s="13"/>
      <c r="E22" s="13"/>
      <c r="F22" s="13"/>
      <c r="G22" s="13"/>
      <c r="H22" s="13"/>
      <c r="I22" s="13"/>
    </row>
    <row r="23" spans="2:9" ht="12.75">
      <c r="B23" s="13"/>
      <c r="C23" s="13"/>
      <c r="D23" s="13"/>
      <c r="E23" s="13"/>
      <c r="F23" s="13"/>
      <c r="G23" s="13"/>
      <c r="H23" s="13"/>
      <c r="I23" s="13"/>
    </row>
    <row r="24" spans="2:9" ht="12.75"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2" t="s">
        <v>68</v>
      </c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7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7" t="s">
        <v>120</v>
      </c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7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7" t="s">
        <v>116</v>
      </c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7"/>
      <c r="B30" s="13"/>
      <c r="C30" s="13"/>
      <c r="D30" s="13"/>
      <c r="E30" s="13"/>
      <c r="F30" s="13"/>
      <c r="G30" s="13"/>
      <c r="H30" s="13"/>
      <c r="I30" s="13"/>
    </row>
    <row r="31" spans="2:9" ht="12.75">
      <c r="B31" s="13"/>
      <c r="C31" s="13"/>
      <c r="D31" s="13"/>
      <c r="E31" s="13"/>
      <c r="F31" s="13"/>
      <c r="G31" s="13"/>
      <c r="H31" s="13"/>
      <c r="I31" s="13"/>
    </row>
    <row r="32" spans="2:9" ht="12.75">
      <c r="B32" s="13"/>
      <c r="C32" s="13"/>
      <c r="D32" s="13"/>
      <c r="E32" s="13"/>
      <c r="F32" s="13"/>
      <c r="G32" s="13"/>
      <c r="H32" s="13"/>
      <c r="I32" s="13"/>
    </row>
    <row r="33" spans="2:9" ht="12.75">
      <c r="B33" s="13"/>
      <c r="C33" s="13"/>
      <c r="D33" s="13"/>
      <c r="E33" s="13"/>
      <c r="F33" s="13"/>
      <c r="G33" s="13"/>
      <c r="H33" s="13"/>
      <c r="I33" s="13"/>
    </row>
    <row r="34" spans="2:9" ht="12.75">
      <c r="B34" s="13"/>
      <c r="C34" s="13"/>
      <c r="D34" s="13"/>
      <c r="E34" s="13"/>
      <c r="F34" s="13"/>
      <c r="G34" s="13"/>
      <c r="H34" s="13"/>
      <c r="I34" s="13"/>
    </row>
    <row r="35" spans="2:9" ht="12.75">
      <c r="B35" s="13"/>
      <c r="C35" s="13"/>
      <c r="D35" s="13"/>
      <c r="E35" s="13"/>
      <c r="F35" s="13"/>
      <c r="G35" s="13"/>
      <c r="H35" s="13"/>
      <c r="I35" s="13"/>
    </row>
    <row r="36" spans="2:9" ht="12.75">
      <c r="B36" s="13"/>
      <c r="C36" s="13"/>
      <c r="D36" s="13"/>
      <c r="E36" s="13"/>
      <c r="F36" s="13"/>
      <c r="G36" s="13"/>
      <c r="H36" s="13"/>
      <c r="I36" s="13"/>
    </row>
    <row r="37" spans="2:9" ht="12.75">
      <c r="B37" s="13"/>
      <c r="C37" s="13"/>
      <c r="D37" s="13"/>
      <c r="E37" s="13"/>
      <c r="F37" s="13"/>
      <c r="G37" s="13"/>
      <c r="H37" s="13"/>
      <c r="I37" s="13"/>
    </row>
    <row r="38" spans="2:9" ht="12.75">
      <c r="B38" s="13"/>
      <c r="C38" s="13"/>
      <c r="D38" s="13"/>
      <c r="E38" s="13"/>
      <c r="F38" s="13"/>
      <c r="G38" s="13"/>
      <c r="H38" s="13"/>
      <c r="I38" s="13"/>
    </row>
    <row r="39" spans="2:9" ht="12.75">
      <c r="B39" s="13"/>
      <c r="C39" s="13"/>
      <c r="D39" s="13"/>
      <c r="E39" s="13"/>
      <c r="F39" s="13"/>
      <c r="G39" s="13"/>
      <c r="H39" s="13"/>
      <c r="I39" s="13"/>
    </row>
    <row r="40" spans="2:9" ht="12.75">
      <c r="B40" s="13"/>
      <c r="C40" s="13"/>
      <c r="D40" s="13"/>
      <c r="E40" s="13"/>
      <c r="F40" s="13"/>
      <c r="G40" s="13"/>
      <c r="H40" s="13"/>
      <c r="I40" s="13"/>
    </row>
    <row r="41" spans="2:9" ht="12.75">
      <c r="B41" s="13"/>
      <c r="C41" s="13"/>
      <c r="D41" s="13"/>
      <c r="E41" s="13"/>
      <c r="F41" s="13"/>
      <c r="G41" s="13"/>
      <c r="H41" s="13"/>
      <c r="I41" s="13"/>
    </row>
    <row r="42" spans="2:9" ht="12.75">
      <c r="B42" s="13"/>
      <c r="C42" s="13"/>
      <c r="D42" s="13"/>
      <c r="E42" s="13"/>
      <c r="F42" s="13"/>
      <c r="G42" s="13"/>
      <c r="H42" s="13"/>
      <c r="I42" s="13"/>
    </row>
    <row r="43" spans="2:9" ht="12.75">
      <c r="B43" s="13"/>
      <c r="C43" s="13"/>
      <c r="D43" s="13"/>
      <c r="E43" s="13"/>
      <c r="F43" s="13"/>
      <c r="G43" s="13"/>
      <c r="H43" s="13"/>
      <c r="I43" s="13"/>
    </row>
    <row r="44" spans="2:9" ht="12.75">
      <c r="B44" s="13"/>
      <c r="C44" s="13"/>
      <c r="D44" s="13"/>
      <c r="E44" s="13"/>
      <c r="F44" s="13"/>
      <c r="G44" s="13"/>
      <c r="H44" s="13"/>
      <c r="I44" s="13"/>
    </row>
    <row r="45" spans="2:9" ht="12.75">
      <c r="B45" s="13"/>
      <c r="C45" s="13"/>
      <c r="D45" s="13"/>
      <c r="E45" s="13"/>
      <c r="F45" s="13"/>
      <c r="G45" s="13"/>
      <c r="H45" s="13"/>
      <c r="I45" s="13"/>
    </row>
    <row r="46" spans="2:9" ht="12.75">
      <c r="B46" s="13"/>
      <c r="C46" s="13"/>
      <c r="D46" s="13"/>
      <c r="E46" s="13"/>
      <c r="F46" s="13"/>
      <c r="G46" s="13"/>
      <c r="H46" s="13"/>
      <c r="I46" s="13"/>
    </row>
    <row r="47" spans="2:9" ht="12.75">
      <c r="B47" s="13"/>
      <c r="C47" s="13"/>
      <c r="D47" s="13"/>
      <c r="E47" s="13"/>
      <c r="F47" s="13"/>
      <c r="G47" s="13"/>
      <c r="H47" s="13"/>
      <c r="I47" s="13"/>
    </row>
    <row r="48" spans="2:9" ht="12.75">
      <c r="B48" s="13"/>
      <c r="C48" s="13"/>
      <c r="D48" s="13"/>
      <c r="E48" s="13"/>
      <c r="F48" s="13"/>
      <c r="G48" s="13"/>
      <c r="H48" s="13"/>
      <c r="I48" s="13"/>
    </row>
  </sheetData>
  <mergeCells count="1">
    <mergeCell ref="B10:C10"/>
  </mergeCells>
  <printOptions/>
  <pageMargins left="0.7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 Teik Huat</dc:creator>
  <cp:keywords/>
  <dc:description/>
  <cp:lastModifiedBy>Douglas</cp:lastModifiedBy>
  <cp:lastPrinted>2005-12-13T08:47:56Z</cp:lastPrinted>
  <dcterms:created xsi:type="dcterms:W3CDTF">2005-05-26T06:18:00Z</dcterms:created>
  <dcterms:modified xsi:type="dcterms:W3CDTF">2005-12-19T03:39:14Z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211226011</vt:i4>
  </property>
  <property fmtid="{D5CDD505-2E9C-101B-9397-08002B2CF9AE}" pid="3" name="_EmailSubject">
    <vt:lpwstr>NTA</vt:lpwstr>
  </property>
  <property fmtid="{D5CDD505-2E9C-101B-9397-08002B2CF9AE}" pid="4" name="_AuthorEmail">
    <vt:lpwstr>thooi@secmas.com.my</vt:lpwstr>
  </property>
  <property fmtid="{D5CDD505-2E9C-101B-9397-08002B2CF9AE}" pid="5" name="_AuthorEmailDisplayName">
    <vt:lpwstr>Ooi Teik Huat</vt:lpwstr>
  </property>
  <property fmtid="{D5CDD505-2E9C-101B-9397-08002B2CF9AE}" pid="6" name="_ReviewingToolsShownOnce">
    <vt:lpwstr/>
  </property>
</Properties>
</file>